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05" windowWidth="22845" windowHeight="8310"/>
  </bookViews>
  <sheets>
    <sheet name="по СМО с 01.01.2020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с 01.01.2020'!$5:$5</definedName>
    <definedName name="_xlnm.Print_Area" localSheetId="0">'по СМО с 01.01.2020'!$A$1:$M$64</definedName>
  </definedNames>
  <calcPr calcId="145621"/>
</workbook>
</file>

<file path=xl/calcChain.xml><?xml version="1.0" encoding="utf-8"?>
<calcChain xmlns="http://schemas.openxmlformats.org/spreadsheetml/2006/main">
  <c r="L62" i="1" l="1"/>
  <c r="J62" i="1"/>
  <c r="H62" i="1"/>
  <c r="F62" i="1"/>
  <c r="K61" i="1"/>
  <c r="D61" i="1"/>
  <c r="M60" i="1"/>
  <c r="M61" i="1" s="1"/>
  <c r="K60" i="1"/>
  <c r="I60" i="1"/>
  <c r="I61" i="1" s="1"/>
  <c r="G60" i="1"/>
  <c r="G61" i="1" s="1"/>
  <c r="E60" i="1"/>
  <c r="E61" i="1" s="1"/>
  <c r="D60" i="1"/>
  <c r="K58" i="1"/>
  <c r="D58" i="1"/>
  <c r="M57" i="1"/>
  <c r="M58" i="1" s="1"/>
  <c r="K57" i="1"/>
  <c r="I57" i="1"/>
  <c r="I58" i="1" s="1"/>
  <c r="G57" i="1"/>
  <c r="G58" i="1" s="1"/>
  <c r="E57" i="1"/>
  <c r="E58" i="1" s="1"/>
  <c r="D57" i="1"/>
  <c r="K55" i="1"/>
  <c r="I55" i="1"/>
  <c r="D55" i="1"/>
  <c r="M54" i="1"/>
  <c r="M55" i="1" s="1"/>
  <c r="K54" i="1"/>
  <c r="I54" i="1"/>
  <c r="G54" i="1"/>
  <c r="G55" i="1" s="1"/>
  <c r="E54" i="1"/>
  <c r="E55" i="1" s="1"/>
  <c r="D54" i="1"/>
  <c r="K52" i="1"/>
  <c r="I52" i="1"/>
  <c r="D52" i="1"/>
  <c r="M51" i="1"/>
  <c r="M52" i="1" s="1"/>
  <c r="K51" i="1"/>
  <c r="I51" i="1"/>
  <c r="G51" i="1"/>
  <c r="G52" i="1" s="1"/>
  <c r="E51" i="1"/>
  <c r="E52" i="1" s="1"/>
  <c r="D51" i="1"/>
  <c r="K49" i="1"/>
  <c r="I49" i="1"/>
  <c r="D49" i="1"/>
  <c r="M48" i="1"/>
  <c r="M49" i="1" s="1"/>
  <c r="K48" i="1"/>
  <c r="I48" i="1"/>
  <c r="G48" i="1"/>
  <c r="G49" i="1" s="1"/>
  <c r="E48" i="1"/>
  <c r="E49" i="1" s="1"/>
  <c r="D48" i="1"/>
  <c r="K46" i="1"/>
  <c r="I46" i="1"/>
  <c r="D46" i="1"/>
  <c r="M45" i="1"/>
  <c r="M46" i="1" s="1"/>
  <c r="K45" i="1"/>
  <c r="I45" i="1"/>
  <c r="G45" i="1"/>
  <c r="G46" i="1" s="1"/>
  <c r="E45" i="1"/>
  <c r="E46" i="1" s="1"/>
  <c r="D45" i="1"/>
  <c r="K43" i="1"/>
  <c r="I43" i="1"/>
  <c r="D43" i="1"/>
  <c r="M42" i="1"/>
  <c r="M43" i="1" s="1"/>
  <c r="K42" i="1"/>
  <c r="I42" i="1"/>
  <c r="G42" i="1"/>
  <c r="G43" i="1" s="1"/>
  <c r="E42" i="1"/>
  <c r="E43" i="1" s="1"/>
  <c r="D42" i="1"/>
  <c r="K40" i="1"/>
  <c r="I40" i="1"/>
  <c r="D40" i="1"/>
  <c r="M39" i="1"/>
  <c r="M40" i="1" s="1"/>
  <c r="K39" i="1"/>
  <c r="I39" i="1"/>
  <c r="G39" i="1"/>
  <c r="G40" i="1" s="1"/>
  <c r="E39" i="1"/>
  <c r="E40" i="1" s="1"/>
  <c r="D39" i="1"/>
  <c r="K37" i="1"/>
  <c r="I37" i="1"/>
  <c r="D37" i="1"/>
  <c r="M36" i="1"/>
  <c r="M37" i="1" s="1"/>
  <c r="K36" i="1"/>
  <c r="I36" i="1"/>
  <c r="G36" i="1"/>
  <c r="G37" i="1" s="1"/>
  <c r="E36" i="1"/>
  <c r="E37" i="1" s="1"/>
  <c r="D36" i="1"/>
  <c r="M33" i="1"/>
  <c r="K33" i="1"/>
  <c r="I33" i="1"/>
  <c r="G33" i="1"/>
  <c r="E33" i="1"/>
  <c r="D33" i="1"/>
  <c r="M32" i="1"/>
  <c r="M34" i="1" s="1"/>
  <c r="K32" i="1"/>
  <c r="K34" i="1" s="1"/>
  <c r="I32" i="1"/>
  <c r="I34" i="1" s="1"/>
  <c r="G32" i="1"/>
  <c r="G34" i="1" s="1"/>
  <c r="D32" i="1"/>
  <c r="D34" i="1" s="1"/>
  <c r="M30" i="1"/>
  <c r="G30" i="1"/>
  <c r="M29" i="1"/>
  <c r="K29" i="1"/>
  <c r="K30" i="1" s="1"/>
  <c r="I29" i="1"/>
  <c r="I30" i="1" s="1"/>
  <c r="G29" i="1"/>
  <c r="D29" i="1"/>
  <c r="D30" i="1" s="1"/>
  <c r="M27" i="1"/>
  <c r="G27" i="1"/>
  <c r="M26" i="1"/>
  <c r="K26" i="1"/>
  <c r="K27" i="1" s="1"/>
  <c r="I26" i="1"/>
  <c r="E26" i="1" s="1"/>
  <c r="E27" i="1" s="1"/>
  <c r="G26" i="1"/>
  <c r="D26" i="1"/>
  <c r="D27" i="1" s="1"/>
  <c r="M24" i="1"/>
  <c r="G24" i="1"/>
  <c r="M23" i="1"/>
  <c r="K23" i="1"/>
  <c r="K24" i="1" s="1"/>
  <c r="I23" i="1"/>
  <c r="I24" i="1" s="1"/>
  <c r="G23" i="1"/>
  <c r="D23" i="1"/>
  <c r="D24" i="1" s="1"/>
  <c r="M21" i="1"/>
  <c r="G21" i="1"/>
  <c r="M20" i="1"/>
  <c r="K20" i="1"/>
  <c r="K21" i="1" s="1"/>
  <c r="I20" i="1"/>
  <c r="I21" i="1" s="1"/>
  <c r="G20" i="1"/>
  <c r="D20" i="1"/>
  <c r="D21" i="1" s="1"/>
  <c r="M18" i="1"/>
  <c r="G18" i="1"/>
  <c r="M17" i="1"/>
  <c r="K17" i="1"/>
  <c r="K18" i="1" s="1"/>
  <c r="I17" i="1"/>
  <c r="E17" i="1" s="1"/>
  <c r="E18" i="1" s="1"/>
  <c r="G17" i="1"/>
  <c r="D17" i="1"/>
  <c r="D18" i="1" s="1"/>
  <c r="M15" i="1"/>
  <c r="G15" i="1"/>
  <c r="M14" i="1"/>
  <c r="K14" i="1"/>
  <c r="K15" i="1" s="1"/>
  <c r="I14" i="1"/>
  <c r="I15" i="1" s="1"/>
  <c r="G14" i="1"/>
  <c r="D14" i="1"/>
  <c r="D15" i="1" s="1"/>
  <c r="M12" i="1"/>
  <c r="G12" i="1"/>
  <c r="M11" i="1"/>
  <c r="K11" i="1"/>
  <c r="K12" i="1" s="1"/>
  <c r="I11" i="1"/>
  <c r="I12" i="1" s="1"/>
  <c r="G11" i="1"/>
  <c r="D11" i="1"/>
  <c r="D12" i="1" s="1"/>
  <c r="M9" i="1"/>
  <c r="G9" i="1"/>
  <c r="M8" i="1"/>
  <c r="K8" i="1"/>
  <c r="K9" i="1" s="1"/>
  <c r="I8" i="1"/>
  <c r="I9" i="1" s="1"/>
  <c r="G8" i="1"/>
  <c r="D8" i="1"/>
  <c r="D9" i="1" s="1"/>
  <c r="M62" i="1" l="1"/>
  <c r="K62" i="1"/>
  <c r="G62" i="1"/>
  <c r="D62" i="1"/>
  <c r="E8" i="1"/>
  <c r="E9" i="1" s="1"/>
  <c r="I18" i="1"/>
  <c r="E20" i="1"/>
  <c r="E21" i="1" s="1"/>
  <c r="E23" i="1"/>
  <c r="E24" i="1" s="1"/>
  <c r="I27" i="1"/>
  <c r="I62" i="1" s="1"/>
  <c r="E32" i="1"/>
  <c r="E34" i="1" s="1"/>
  <c r="E11" i="1"/>
  <c r="E12" i="1" s="1"/>
  <c r="E14" i="1"/>
  <c r="E15" i="1" s="1"/>
  <c r="E29" i="1"/>
  <c r="E30" i="1" s="1"/>
  <c r="E62" i="1" s="1"/>
  <c r="E71" i="1" s="1"/>
</calcChain>
</file>

<file path=xl/sharedStrings.xml><?xml version="1.0" encoding="utf-8"?>
<sst xmlns="http://schemas.openxmlformats.org/spreadsheetml/2006/main" count="77" uniqueCount="71">
  <si>
    <t>Приложение № 9                                                  
к Решению Комиссии по разработке ТП ОМС 
от 31.12.2019 № 12</t>
  </si>
  <si>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2020 году (в расчете на месяц)</t>
  </si>
  <si>
    <t>№ п.п.</t>
  </si>
  <si>
    <t>Наименование МО</t>
  </si>
  <si>
    <t>Дифференцированный подушевой норматив финансирования
 ДПн (руб./год)</t>
  </si>
  <si>
    <t>ВСЕГО, в т.ч.:</t>
  </si>
  <si>
    <t xml:space="preserve">Хабаровский филиал 
АО "СК "СОГАЗ-МЕД"
</t>
  </si>
  <si>
    <t xml:space="preserve"> ЗАО "СК    "Спасские ворота-М"
</t>
  </si>
  <si>
    <t xml:space="preserve">Хабаровский филиал
 ООО ВТБ МС
</t>
  </si>
  <si>
    <t>ХКФОМС *</t>
  </si>
  <si>
    <t>Численность об-служиваемого населения, застрахованных в системе ОМС на 01.12.19 (чел.)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</si>
  <si>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</si>
  <si>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</si>
  <si>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</si>
  <si>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</si>
  <si>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</si>
  <si>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</si>
  <si>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</si>
  <si>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</si>
  <si>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</si>
  <si>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</si>
  <si>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</si>
  <si>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</si>
  <si>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</si>
  <si>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</si>
  <si>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</si>
  <si>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</si>
  <si>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</si>
  <si>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</si>
  <si>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</si>
  <si>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</si>
  <si>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</si>
  <si>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</si>
  <si>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</si>
  <si>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</si>
  <si>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</si>
  <si>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</si>
  <si>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</si>
  <si>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</si>
  <si>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</si>
  <si>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</si>
  <si>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</si>
  <si>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</si>
  <si>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</si>
  <si>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</si>
  <si>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</si>
  <si>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</si>
  <si>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</si>
  <si>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</si>
  <si>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</si>
  <si>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</si>
  <si>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</si>
  <si>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</si>
  <si>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</si>
  <si>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</si>
  <si>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</si>
  <si>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</si>
  <si>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</si>
  <si>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</si>
  <si>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</si>
  <si>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</si>
  <si>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</si>
  <si>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</si>
  <si>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</si>
  <si>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</si>
  <si>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</si>
  <si>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</si>
  <si>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* На основании ч.17 ст.38 Федерального Закона от 29.11.2010 №326-ФЗ в связи с прекращением с 01.01.2020 действия Договора о финансовом обеспечении ОМС с филиалом ООО "Капитал МС " в Хабаровском крае.</t>
  </si>
  <si>
    <t>Расчетный объем финансирования, руб.</t>
  </si>
  <si>
    <t>Объем финансирования, руб.</t>
  </si>
  <si>
    <t>Численность обслуживаемого населения, застрахованных в филиале ООО "Капитал МС" в Хабаровском крае на 01.12.19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</si>
</sst>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164" fontId="5" fillId="0" borderId="5" xfId="1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164" fontId="2" fillId="0" borderId="6" xfId="1" applyNumberFormat="1" applyFont="1" applyBorder="1" applyAlignment="1">
      <alignment wrapText="1"/>
    </xf>
    <xf numFmtId="165" fontId="2" fillId="0" borderId="6" xfId="1" applyNumberFormat="1" applyFont="1" applyBorder="1" applyAlignment="1">
      <alignment wrapText="1"/>
    </xf>
    <xf numFmtId="164" fontId="2" fillId="2" borderId="6" xfId="1" applyNumberFormat="1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164" fontId="9" fillId="0" borderId="6" xfId="1" applyNumberFormat="1" applyFont="1" applyBorder="1" applyAlignment="1">
      <alignment wrapText="1"/>
    </xf>
    <xf numFmtId="165" fontId="9" fillId="0" borderId="6" xfId="1" applyNumberFormat="1" applyFont="1" applyBorder="1" applyAlignment="1">
      <alignment wrapText="1"/>
    </xf>
    <xf numFmtId="0" fontId="9" fillId="0" borderId="0" xfId="0" applyFont="1" applyAlignment="1">
      <alignment wrapText="1"/>
    </xf>
    <xf numFmtId="165" fontId="7" fillId="0" borderId="6" xfId="1" applyNumberFormat="1" applyFont="1" applyBorder="1" applyAlignment="1">
      <alignment wrapText="1"/>
    </xf>
    <xf numFmtId="165" fontId="7" fillId="2" borderId="6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7" fillId="2" borderId="6" xfId="1" applyNumberFormat="1" applyFont="1" applyFill="1" applyBorder="1" applyAlignment="1">
      <alignment wrapText="1"/>
    </xf>
    <xf numFmtId="165" fontId="5" fillId="0" borderId="6" xfId="1" applyNumberFormat="1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165" fontId="2" fillId="2" borderId="6" xfId="1" applyNumberFormat="1" applyFont="1" applyFill="1" applyBorder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5" fontId="9" fillId="2" borderId="6" xfId="1" applyNumberFormat="1" applyFont="1" applyFill="1" applyBorder="1" applyAlignment="1">
      <alignment wrapText="1"/>
    </xf>
    <xf numFmtId="164" fontId="9" fillId="0" borderId="0" xfId="0" applyNumberFormat="1" applyFont="1" applyAlignment="1">
      <alignment wrapText="1"/>
    </xf>
    <xf numFmtId="166" fontId="9" fillId="0" borderId="6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2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2">
    <cellStyle name="Обычный" xfId="0" builtinId="0"/>
    <cellStyle name="Обычный 2" xfId="3"/>
    <cellStyle name="Обычный 2 2" xfId="4"/>
    <cellStyle name="Обычный 2 3" xfId="5"/>
    <cellStyle name="Обычный 3" xfId="2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71"/>
  <sheetViews>
    <sheetView tabSelected="1" view="pageBreakPreview" zoomScale="70" zoomScaleNormal="72" zoomScaleSheetLayoutView="70" workbookViewId="0">
      <pane xSplit="2" ySplit="7" topLeftCell="C8" activePane="bottomRight" state="frozen"/>
      <selection activeCell="B1" sqref="B1"/>
      <selection pane="topRight" activeCell="C1" sqref="C1"/>
      <selection pane="bottomLeft" activeCell="B5" sqref="B5"/>
      <selection pane="bottomRight" activeCell="M60" sqref="M60"/>
    </sheetView>
  </sheetViews>
  <sheetFormatPr defaultColWidth="9.140625" defaultRowHeight="18.75" x14ac:dyDescent="0.3"/>
  <cols>
    <col min="1" max="1" width="8.5703125" style="1" customWidth="1"/>
    <col min="2" max="2" width="40.7109375" style="1" customWidth="1"/>
    <col min="3" max="3" width="19.85546875" style="1" customWidth="1"/>
    <col min="4" max="4" width="20.7109375" style="1" customWidth="1"/>
    <col min="5" max="5" width="23.140625" style="1" customWidth="1"/>
    <col min="6" max="6" width="20.42578125" style="1" customWidth="1"/>
    <col min="7" max="7" width="21.28515625" style="1" customWidth="1"/>
    <col min="8" max="8" width="19.85546875" style="1" customWidth="1"/>
    <col min="9" max="9" width="21.7109375" style="1" customWidth="1"/>
    <col min="10" max="10" width="19" style="1" customWidth="1"/>
    <col min="11" max="11" width="21.140625" style="1" customWidth="1"/>
    <col min="12" max="12" width="22" style="1" customWidth="1"/>
    <col min="13" max="13" width="21.28515625" style="1" customWidth="1"/>
    <col min="14" max="16384" width="9.140625" style="1"/>
  </cols>
  <sheetData>
    <row r="1" spans="1:14" ht="18" hidden="1" customHeight="1" x14ac:dyDescent="0.35">
      <c r="K1" s="45" t="s">
        <v>0</v>
      </c>
      <c r="L1" s="45"/>
      <c r="M1" s="45"/>
    </row>
    <row r="2" spans="1:14" ht="74.45" customHeight="1" x14ac:dyDescent="0.3">
      <c r="K2" s="45"/>
      <c r="L2" s="45"/>
      <c r="M2" s="45"/>
    </row>
    <row r="3" spans="1:14" ht="43.9" customHeight="1" x14ac:dyDescent="0.3">
      <c r="B3" s="46" t="s">
        <v>1</v>
      </c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ht="27" customHeight="1" x14ac:dyDescent="0.35">
      <c r="F4" s="47"/>
      <c r="G4" s="47"/>
      <c r="M4" s="2"/>
    </row>
    <row r="5" spans="1:14" s="2" customFormat="1" ht="43.9" customHeight="1" x14ac:dyDescent="0.3">
      <c r="A5" s="32" t="s">
        <v>2</v>
      </c>
      <c r="B5" s="34" t="s">
        <v>3</v>
      </c>
      <c r="C5" s="36" t="s">
        <v>4</v>
      </c>
      <c r="D5" s="38" t="s">
        <v>5</v>
      </c>
      <c r="E5" s="39"/>
      <c r="F5" s="40" t="s">
        <v>6</v>
      </c>
      <c r="G5" s="41"/>
      <c r="H5" s="48" t="s">
        <v>7</v>
      </c>
      <c r="I5" s="49"/>
      <c r="J5" s="40" t="s">
        <v>8</v>
      </c>
      <c r="K5" s="41"/>
      <c r="L5" s="42" t="s">
        <v>9</v>
      </c>
      <c r="M5" s="43"/>
    </row>
    <row r="6" spans="1:14" s="2" customFormat="1" ht="156.6" customHeight="1" x14ac:dyDescent="0.3">
      <c r="A6" s="33"/>
      <c r="B6" s="35"/>
      <c r="C6" s="37"/>
      <c r="D6" s="3" t="s">
        <v>10</v>
      </c>
      <c r="E6" s="4" t="s">
        <v>68</v>
      </c>
      <c r="F6" s="3" t="s">
        <v>10</v>
      </c>
      <c r="G6" s="5" t="s">
        <v>69</v>
      </c>
      <c r="H6" s="3" t="s">
        <v>10</v>
      </c>
      <c r="I6" s="5" t="s">
        <v>69</v>
      </c>
      <c r="J6" s="3" t="s">
        <v>10</v>
      </c>
      <c r="K6" s="5" t="s">
        <v>69</v>
      </c>
      <c r="L6" s="3" t="s">
        <v>70</v>
      </c>
      <c r="M6" s="5" t="s">
        <v>69</v>
      </c>
    </row>
    <row r="7" spans="1:14" ht="22.5" customHeight="1" x14ac:dyDescent="0.3">
      <c r="A7" s="6"/>
      <c r="B7" s="6" t="s">
        <v>11</v>
      </c>
      <c r="C7" s="7"/>
      <c r="D7" s="8"/>
      <c r="E7" s="9"/>
      <c r="F7" s="8"/>
      <c r="G7" s="8"/>
      <c r="H7" s="8"/>
      <c r="I7" s="8"/>
      <c r="J7" s="8"/>
      <c r="K7" s="8"/>
      <c r="L7" s="8"/>
      <c r="M7" s="8"/>
    </row>
    <row r="8" spans="1:14" ht="109.9" customHeight="1" x14ac:dyDescent="0.3">
      <c r="A8" s="5">
        <v>1</v>
      </c>
      <c r="B8" s="10" t="s">
        <v>12</v>
      </c>
      <c r="C8" s="11">
        <v>1221.5999999999999</v>
      </c>
      <c r="D8" s="12">
        <f>F8+H8+J8+L8</f>
        <v>605917</v>
      </c>
      <c r="E8" s="13">
        <f>G8+I8+K8+M8</f>
        <v>61682350.600000001</v>
      </c>
      <c r="F8" s="12">
        <v>372739</v>
      </c>
      <c r="G8" s="11">
        <f>ROUND(F8*$C$8/12,2)</f>
        <v>37944830.200000003</v>
      </c>
      <c r="H8" s="12">
        <v>16904</v>
      </c>
      <c r="I8" s="11">
        <f>ROUND(H8*$C$8/12,2)</f>
        <v>1720827.2</v>
      </c>
      <c r="J8" s="12">
        <v>129226</v>
      </c>
      <c r="K8" s="11">
        <f>ROUND(J8*$C$8/12,2)</f>
        <v>13155206.800000001</v>
      </c>
      <c r="L8" s="12">
        <v>87048</v>
      </c>
      <c r="M8" s="11">
        <f>ROUND(L8*$C$8/12,2)</f>
        <v>8861486.4000000004</v>
      </c>
    </row>
    <row r="9" spans="1:14" s="17" customFormat="1" x14ac:dyDescent="0.3">
      <c r="A9" s="5"/>
      <c r="B9" s="14" t="s">
        <v>13</v>
      </c>
      <c r="C9" s="15"/>
      <c r="D9" s="16">
        <f t="shared" ref="D9:M9" si="0">D8</f>
        <v>605917</v>
      </c>
      <c r="E9" s="15">
        <f t="shared" si="0"/>
        <v>61682350.600000001</v>
      </c>
      <c r="F9" s="16">
        <v>372739</v>
      </c>
      <c r="G9" s="15">
        <f t="shared" si="0"/>
        <v>37944830.200000003</v>
      </c>
      <c r="H9" s="16">
        <v>16904</v>
      </c>
      <c r="I9" s="15">
        <f t="shared" si="0"/>
        <v>1720827.2</v>
      </c>
      <c r="J9" s="16">
        <v>129226</v>
      </c>
      <c r="K9" s="15">
        <f t="shared" si="0"/>
        <v>13155206.800000001</v>
      </c>
      <c r="L9" s="16">
        <v>87048</v>
      </c>
      <c r="M9" s="15">
        <f t="shared" si="0"/>
        <v>8861486.4000000004</v>
      </c>
    </row>
    <row r="10" spans="1:14" x14ac:dyDescent="0.3">
      <c r="A10" s="5"/>
      <c r="B10" s="6" t="s">
        <v>14</v>
      </c>
      <c r="C10" s="11"/>
      <c r="D10" s="18"/>
      <c r="E10" s="19"/>
      <c r="F10" s="18"/>
      <c r="G10" s="18"/>
      <c r="H10" s="18"/>
      <c r="I10" s="18"/>
      <c r="J10" s="18"/>
      <c r="K10" s="18"/>
      <c r="L10" s="18"/>
      <c r="M10" s="18"/>
    </row>
    <row r="11" spans="1:14" ht="100.15" customHeight="1" x14ac:dyDescent="0.3">
      <c r="A11" s="5">
        <v>2</v>
      </c>
      <c r="B11" s="10" t="s">
        <v>15</v>
      </c>
      <c r="C11" s="11">
        <v>1550.6</v>
      </c>
      <c r="D11" s="12">
        <f>F11+H11+J11+L11</f>
        <v>244752</v>
      </c>
      <c r="E11" s="13">
        <f>G11+I11+K11+M11</f>
        <v>31626037.609999996</v>
      </c>
      <c r="F11" s="12">
        <v>137298</v>
      </c>
      <c r="G11" s="11">
        <f>ROUND(F11*$C$11/12,2)</f>
        <v>17741189.899999999</v>
      </c>
      <c r="H11" s="12">
        <v>61</v>
      </c>
      <c r="I11" s="11">
        <f>ROUND(H11*$C$11/12,2)</f>
        <v>7882.22</v>
      </c>
      <c r="J11" s="12">
        <v>106702</v>
      </c>
      <c r="K11" s="11">
        <f>ROUND(J11*$C$11/12,2)</f>
        <v>13787676.77</v>
      </c>
      <c r="L11" s="12">
        <v>691</v>
      </c>
      <c r="M11" s="11">
        <f>ROUND(L11*$C$11/12,2)</f>
        <v>89288.72</v>
      </c>
      <c r="N11" s="20"/>
    </row>
    <row r="12" spans="1:14" s="17" customFormat="1" ht="22.9" customHeight="1" x14ac:dyDescent="0.3">
      <c r="A12" s="5"/>
      <c r="B12" s="14" t="s">
        <v>16</v>
      </c>
      <c r="C12" s="15"/>
      <c r="D12" s="16">
        <f>D11</f>
        <v>244752</v>
      </c>
      <c r="E12" s="15">
        <f t="shared" ref="E12:M12" si="1">E11</f>
        <v>31626037.609999996</v>
      </c>
      <c r="F12" s="16">
        <v>137298</v>
      </c>
      <c r="G12" s="15">
        <f t="shared" si="1"/>
        <v>17741189.899999999</v>
      </c>
      <c r="H12" s="16">
        <v>61</v>
      </c>
      <c r="I12" s="15">
        <f t="shared" si="1"/>
        <v>7882.22</v>
      </c>
      <c r="J12" s="16">
        <v>106702</v>
      </c>
      <c r="K12" s="15">
        <f t="shared" si="1"/>
        <v>13787676.77</v>
      </c>
      <c r="L12" s="16">
        <v>691</v>
      </c>
      <c r="M12" s="15">
        <f t="shared" si="1"/>
        <v>89288.72</v>
      </c>
    </row>
    <row r="13" spans="1:14" ht="21.6" customHeight="1" x14ac:dyDescent="0.3">
      <c r="A13" s="5"/>
      <c r="B13" s="6" t="s">
        <v>17</v>
      </c>
      <c r="C13" s="11"/>
      <c r="D13" s="18"/>
      <c r="E13" s="21"/>
      <c r="F13" s="22"/>
      <c r="G13" s="18"/>
      <c r="H13" s="18"/>
      <c r="I13" s="18"/>
      <c r="J13" s="18"/>
      <c r="K13" s="18"/>
      <c r="L13" s="18"/>
      <c r="M13" s="18"/>
    </row>
    <row r="14" spans="1:14" ht="70.150000000000006" customHeight="1" x14ac:dyDescent="0.3">
      <c r="A14" s="5">
        <v>3</v>
      </c>
      <c r="B14" s="10" t="s">
        <v>18</v>
      </c>
      <c r="C14" s="11">
        <v>837.7</v>
      </c>
      <c r="D14" s="12">
        <f>F14+H14+J14+L14</f>
        <v>65226</v>
      </c>
      <c r="E14" s="13">
        <f>G14+I14+K14+M14</f>
        <v>4553318.3499999996</v>
      </c>
      <c r="F14" s="12">
        <v>50650</v>
      </c>
      <c r="G14" s="11">
        <f>ROUND(F14*$C$14/12,2)</f>
        <v>3535792.08</v>
      </c>
      <c r="H14" s="12">
        <v>50</v>
      </c>
      <c r="I14" s="11">
        <f>ROUND(H14*$C$14/12,2)</f>
        <v>3490.42</v>
      </c>
      <c r="J14" s="12">
        <v>13993</v>
      </c>
      <c r="K14" s="11">
        <f>ROUND(J14*$C$14/12,2)</f>
        <v>976828.01</v>
      </c>
      <c r="L14" s="12">
        <v>533</v>
      </c>
      <c r="M14" s="11">
        <f>ROUND(L14*$C$14/12,2)</f>
        <v>37207.839999999997</v>
      </c>
    </row>
    <row r="15" spans="1:14" s="17" customFormat="1" x14ac:dyDescent="0.3">
      <c r="A15" s="5"/>
      <c r="B15" s="14" t="s">
        <v>19</v>
      </c>
      <c r="C15" s="15"/>
      <c r="D15" s="16">
        <f>D14</f>
        <v>65226</v>
      </c>
      <c r="E15" s="15">
        <f t="shared" ref="E15:M15" si="2">E14</f>
        <v>4553318.3499999996</v>
      </c>
      <c r="F15" s="16">
        <v>50650</v>
      </c>
      <c r="G15" s="15">
        <f t="shared" si="2"/>
        <v>3535792.08</v>
      </c>
      <c r="H15" s="16">
        <v>50</v>
      </c>
      <c r="I15" s="15">
        <f t="shared" si="2"/>
        <v>3490.42</v>
      </c>
      <c r="J15" s="16">
        <v>13993</v>
      </c>
      <c r="K15" s="15">
        <f t="shared" si="2"/>
        <v>976828.01</v>
      </c>
      <c r="L15" s="16">
        <v>533</v>
      </c>
      <c r="M15" s="15">
        <f t="shared" si="2"/>
        <v>37207.839999999997</v>
      </c>
    </row>
    <row r="16" spans="1:14" x14ac:dyDescent="0.3">
      <c r="A16" s="5"/>
      <c r="B16" s="6" t="s">
        <v>20</v>
      </c>
      <c r="C16" s="11"/>
      <c r="D16" s="18"/>
      <c r="E16" s="21"/>
      <c r="F16" s="18"/>
      <c r="G16" s="18"/>
      <c r="H16" s="18"/>
      <c r="I16" s="18"/>
      <c r="J16" s="18"/>
      <c r="K16" s="18"/>
      <c r="L16" s="18"/>
      <c r="M16" s="18"/>
    </row>
    <row r="17" spans="1:13" ht="78.599999999999994" customHeight="1" x14ac:dyDescent="0.3">
      <c r="A17" s="5"/>
      <c r="B17" s="10" t="s">
        <v>21</v>
      </c>
      <c r="C17" s="11">
        <v>756.8</v>
      </c>
      <c r="D17" s="12">
        <f>F17+H17+J17+L17</f>
        <v>34439</v>
      </c>
      <c r="E17" s="13">
        <f>G17+I17+K17+M17</f>
        <v>2171952.94</v>
      </c>
      <c r="F17" s="12">
        <v>25336</v>
      </c>
      <c r="G17" s="11">
        <f>ROUND(F17*$C$17/12,2)</f>
        <v>1597857.07</v>
      </c>
      <c r="H17" s="12">
        <v>10</v>
      </c>
      <c r="I17" s="11">
        <f>ROUND(H17*$C$17/12,2)</f>
        <v>630.66999999999996</v>
      </c>
      <c r="J17" s="12">
        <v>8892</v>
      </c>
      <c r="K17" s="11">
        <f>ROUND(J17*$C$17/12,2)</f>
        <v>560788.80000000005</v>
      </c>
      <c r="L17" s="12">
        <v>201</v>
      </c>
      <c r="M17" s="11">
        <f>ROUND(L17*$C$17/12,2)</f>
        <v>12676.4</v>
      </c>
    </row>
    <row r="18" spans="1:13" s="17" customFormat="1" x14ac:dyDescent="0.3">
      <c r="A18" s="5">
        <v>4</v>
      </c>
      <c r="B18" s="14" t="s">
        <v>22</v>
      </c>
      <c r="C18" s="15"/>
      <c r="D18" s="16">
        <f>D17</f>
        <v>34439</v>
      </c>
      <c r="E18" s="15">
        <f t="shared" ref="E18:M18" si="3">E17</f>
        <v>2171952.94</v>
      </c>
      <c r="F18" s="16">
        <v>25336</v>
      </c>
      <c r="G18" s="15">
        <f t="shared" si="3"/>
        <v>1597857.07</v>
      </c>
      <c r="H18" s="16">
        <v>10</v>
      </c>
      <c r="I18" s="15">
        <f t="shared" si="3"/>
        <v>630.66999999999996</v>
      </c>
      <c r="J18" s="16">
        <v>8892</v>
      </c>
      <c r="K18" s="15">
        <f t="shared" si="3"/>
        <v>560788.80000000005</v>
      </c>
      <c r="L18" s="16">
        <v>201</v>
      </c>
      <c r="M18" s="15">
        <f t="shared" si="3"/>
        <v>12676.4</v>
      </c>
    </row>
    <row r="19" spans="1:13" x14ac:dyDescent="0.3">
      <c r="A19" s="5"/>
      <c r="B19" s="6" t="s">
        <v>23</v>
      </c>
      <c r="C19" s="11"/>
      <c r="D19" s="18"/>
      <c r="E19" s="21"/>
      <c r="F19" s="18"/>
      <c r="G19" s="18"/>
      <c r="H19" s="18"/>
      <c r="I19" s="18"/>
      <c r="J19" s="18"/>
      <c r="K19" s="18"/>
      <c r="L19" s="18"/>
      <c r="M19" s="18"/>
    </row>
    <row r="20" spans="1:13" ht="75" x14ac:dyDescent="0.3">
      <c r="A20" s="5">
        <v>5</v>
      </c>
      <c r="B20" s="23" t="s">
        <v>24</v>
      </c>
      <c r="C20" s="11">
        <v>595</v>
      </c>
      <c r="D20" s="12">
        <f>F20+H20+J20+L20</f>
        <v>22315</v>
      </c>
      <c r="E20" s="13">
        <f>G20+I20+K20+M20</f>
        <v>1106452.08</v>
      </c>
      <c r="F20" s="12">
        <v>11795</v>
      </c>
      <c r="G20" s="11">
        <f>ROUND(F20*$C$20/12,2)</f>
        <v>584835.42000000004</v>
      </c>
      <c r="H20" s="12">
        <v>279</v>
      </c>
      <c r="I20" s="11">
        <f>ROUND(H20*$C$20/12,2)</f>
        <v>13833.75</v>
      </c>
      <c r="J20" s="12">
        <v>8449</v>
      </c>
      <c r="K20" s="11">
        <f>ROUND(J20*$C$20/12,2)</f>
        <v>418929.58</v>
      </c>
      <c r="L20" s="12">
        <v>1792</v>
      </c>
      <c r="M20" s="11">
        <f>ROUND(L20*$C$20/12,2)</f>
        <v>88853.33</v>
      </c>
    </row>
    <row r="21" spans="1:13" s="17" customFormat="1" x14ac:dyDescent="0.3">
      <c r="A21" s="5"/>
      <c r="B21" s="14" t="s">
        <v>25</v>
      </c>
      <c r="C21" s="15"/>
      <c r="D21" s="16">
        <f>D20</f>
        <v>22315</v>
      </c>
      <c r="E21" s="15">
        <f t="shared" ref="E21:M21" si="4">E20</f>
        <v>1106452.08</v>
      </c>
      <c r="F21" s="16">
        <v>11795</v>
      </c>
      <c r="G21" s="15">
        <f t="shared" si="4"/>
        <v>584835.42000000004</v>
      </c>
      <c r="H21" s="16">
        <v>279</v>
      </c>
      <c r="I21" s="15">
        <f t="shared" si="4"/>
        <v>13833.75</v>
      </c>
      <c r="J21" s="16">
        <v>8449</v>
      </c>
      <c r="K21" s="15">
        <f t="shared" si="4"/>
        <v>418929.58</v>
      </c>
      <c r="L21" s="16">
        <v>1792</v>
      </c>
      <c r="M21" s="15">
        <f t="shared" si="4"/>
        <v>88853.33</v>
      </c>
    </row>
    <row r="22" spans="1:13" x14ac:dyDescent="0.3">
      <c r="A22" s="5"/>
      <c r="B22" s="6" t="s">
        <v>26</v>
      </c>
      <c r="C22" s="11"/>
      <c r="D22" s="18"/>
      <c r="E22" s="21"/>
      <c r="F22" s="18"/>
      <c r="G22" s="18"/>
      <c r="H22" s="18"/>
      <c r="I22" s="18"/>
      <c r="J22" s="18"/>
      <c r="K22" s="18"/>
      <c r="L22" s="18"/>
      <c r="M22" s="18"/>
    </row>
    <row r="23" spans="1:13" ht="75" x14ac:dyDescent="0.3">
      <c r="A23" s="5">
        <v>6</v>
      </c>
      <c r="B23" s="23" t="s">
        <v>27</v>
      </c>
      <c r="C23" s="11">
        <v>1221.5999999999999</v>
      </c>
      <c r="D23" s="12">
        <f>F23+H23+J23+L23</f>
        <v>2434</v>
      </c>
      <c r="E23" s="13">
        <f>G23+I23+K23+M23</f>
        <v>247781.19999999998</v>
      </c>
      <c r="F23" s="12">
        <v>2320</v>
      </c>
      <c r="G23" s="11">
        <f>ROUND(F23*$C$23/12,2)</f>
        <v>236176</v>
      </c>
      <c r="H23" s="12">
        <v>5</v>
      </c>
      <c r="I23" s="11">
        <f>ROUND(H23*$C$23/12,2)</f>
        <v>509</v>
      </c>
      <c r="J23" s="12">
        <v>76</v>
      </c>
      <c r="K23" s="11">
        <f>ROUND(J23*$C$23/12,2)</f>
        <v>7736.8</v>
      </c>
      <c r="L23" s="12">
        <v>33</v>
      </c>
      <c r="M23" s="11">
        <f>ROUND(L23*$C$23/12,2)</f>
        <v>3359.4</v>
      </c>
    </row>
    <row r="24" spans="1:13" s="17" customFormat="1" ht="22.9" customHeight="1" x14ac:dyDescent="0.3">
      <c r="A24" s="5"/>
      <c r="B24" s="14" t="s">
        <v>28</v>
      </c>
      <c r="C24" s="15"/>
      <c r="D24" s="16">
        <f>D23</f>
        <v>2434</v>
      </c>
      <c r="E24" s="15">
        <f t="shared" ref="E24:M24" si="5">E23</f>
        <v>247781.19999999998</v>
      </c>
      <c r="F24" s="16">
        <v>2320</v>
      </c>
      <c r="G24" s="15">
        <f t="shared" si="5"/>
        <v>236176</v>
      </c>
      <c r="H24" s="16">
        <v>5</v>
      </c>
      <c r="I24" s="15">
        <f t="shared" si="5"/>
        <v>509</v>
      </c>
      <c r="J24" s="16">
        <v>76</v>
      </c>
      <c r="K24" s="15">
        <f t="shared" si="5"/>
        <v>7736.8</v>
      </c>
      <c r="L24" s="16">
        <v>33</v>
      </c>
      <c r="M24" s="15">
        <f t="shared" si="5"/>
        <v>3359.4</v>
      </c>
    </row>
    <row r="25" spans="1:13" x14ac:dyDescent="0.3">
      <c r="A25" s="5"/>
      <c r="B25" s="6" t="s">
        <v>29</v>
      </c>
      <c r="C25" s="11"/>
      <c r="D25" s="18"/>
      <c r="E25" s="21"/>
      <c r="F25" s="18"/>
      <c r="G25" s="18"/>
      <c r="H25" s="18"/>
      <c r="I25" s="18"/>
      <c r="J25" s="18"/>
      <c r="K25" s="18"/>
      <c r="L25" s="18"/>
      <c r="M25" s="18"/>
    </row>
    <row r="26" spans="1:13" ht="75" x14ac:dyDescent="0.3">
      <c r="A26" s="5">
        <v>7</v>
      </c>
      <c r="B26" s="23" t="s">
        <v>30</v>
      </c>
      <c r="C26" s="11">
        <v>837.7</v>
      </c>
      <c r="D26" s="12">
        <f>F26+H26+J26+L26</f>
        <v>28476</v>
      </c>
      <c r="E26" s="13">
        <f>G26+I26+K26+M26</f>
        <v>1987862.0999999999</v>
      </c>
      <c r="F26" s="12">
        <v>16189</v>
      </c>
      <c r="G26" s="11">
        <f>ROUND(F26*$C$26/12,2)</f>
        <v>1130127.1100000001</v>
      </c>
      <c r="H26" s="12">
        <v>17</v>
      </c>
      <c r="I26" s="11">
        <f>ROUND(H26*$C$26/12,2)</f>
        <v>1186.74</v>
      </c>
      <c r="J26" s="12">
        <v>12134</v>
      </c>
      <c r="K26" s="11">
        <f>ROUND(J26*$C$26/12,2)</f>
        <v>847054.32</v>
      </c>
      <c r="L26" s="12">
        <v>136</v>
      </c>
      <c r="M26" s="11">
        <f>ROUND(L26*$C$26/12,2)</f>
        <v>9493.93</v>
      </c>
    </row>
    <row r="27" spans="1:13" s="17" customFormat="1" ht="37.5" x14ac:dyDescent="0.3">
      <c r="A27" s="5"/>
      <c r="B27" s="14" t="s">
        <v>31</v>
      </c>
      <c r="C27" s="15"/>
      <c r="D27" s="16">
        <f>D26</f>
        <v>28476</v>
      </c>
      <c r="E27" s="15">
        <f t="shared" ref="E27:M27" si="6">E26</f>
        <v>1987862.0999999999</v>
      </c>
      <c r="F27" s="16">
        <v>16189</v>
      </c>
      <c r="G27" s="15">
        <f t="shared" si="6"/>
        <v>1130127.1100000001</v>
      </c>
      <c r="H27" s="16">
        <v>17</v>
      </c>
      <c r="I27" s="15">
        <f t="shared" si="6"/>
        <v>1186.74</v>
      </c>
      <c r="J27" s="16">
        <v>12134</v>
      </c>
      <c r="K27" s="15">
        <f t="shared" si="6"/>
        <v>847054.32</v>
      </c>
      <c r="L27" s="16">
        <v>136</v>
      </c>
      <c r="M27" s="15">
        <f t="shared" si="6"/>
        <v>9493.93</v>
      </c>
    </row>
    <row r="28" spans="1:13" x14ac:dyDescent="0.3">
      <c r="A28" s="5"/>
      <c r="B28" s="6" t="s">
        <v>32</v>
      </c>
      <c r="C28" s="11"/>
      <c r="D28" s="18"/>
      <c r="E28" s="21"/>
      <c r="F28" s="18"/>
      <c r="G28" s="18"/>
      <c r="H28" s="18"/>
      <c r="I28" s="18"/>
      <c r="J28" s="18"/>
      <c r="K28" s="18"/>
      <c r="L28" s="18"/>
      <c r="M28" s="18"/>
    </row>
    <row r="29" spans="1:13" ht="75" x14ac:dyDescent="0.3">
      <c r="A29" s="5">
        <v>8</v>
      </c>
      <c r="B29" s="10" t="s">
        <v>33</v>
      </c>
      <c r="C29" s="11">
        <v>595</v>
      </c>
      <c r="D29" s="12">
        <f>F29+H29+J29+L29</f>
        <v>24063</v>
      </c>
      <c r="E29" s="13">
        <f>G29+I29+K29+M29</f>
        <v>1193123.7599999998</v>
      </c>
      <c r="F29" s="12">
        <v>22832</v>
      </c>
      <c r="G29" s="11">
        <f>ROUND(F29*$C$29/12,2)</f>
        <v>1132086.67</v>
      </c>
      <c r="H29" s="12">
        <v>71</v>
      </c>
      <c r="I29" s="11">
        <f>ROUND(H29*$C$29/12,2)</f>
        <v>3520.42</v>
      </c>
      <c r="J29" s="12">
        <v>822</v>
      </c>
      <c r="K29" s="11">
        <f>ROUND(J29*$C$29/12,2)</f>
        <v>40757.5</v>
      </c>
      <c r="L29" s="12">
        <v>338</v>
      </c>
      <c r="M29" s="11">
        <f>ROUND(L29*$C$29/12,2)</f>
        <v>16759.169999999998</v>
      </c>
    </row>
    <row r="30" spans="1:13" s="17" customFormat="1" x14ac:dyDescent="0.3">
      <c r="A30" s="5"/>
      <c r="B30" s="14" t="s">
        <v>34</v>
      </c>
      <c r="C30" s="15"/>
      <c r="D30" s="16">
        <f>D29</f>
        <v>24063</v>
      </c>
      <c r="E30" s="15">
        <f t="shared" ref="E30:M30" si="7">E29</f>
        <v>1193123.7599999998</v>
      </c>
      <c r="F30" s="16">
        <v>22832</v>
      </c>
      <c r="G30" s="15">
        <f t="shared" si="7"/>
        <v>1132086.67</v>
      </c>
      <c r="H30" s="16">
        <v>71</v>
      </c>
      <c r="I30" s="15">
        <f t="shared" si="7"/>
        <v>3520.42</v>
      </c>
      <c r="J30" s="16">
        <v>822</v>
      </c>
      <c r="K30" s="15">
        <f t="shared" si="7"/>
        <v>40757.5</v>
      </c>
      <c r="L30" s="16">
        <v>338</v>
      </c>
      <c r="M30" s="15">
        <f t="shared" si="7"/>
        <v>16759.169999999998</v>
      </c>
    </row>
    <row r="31" spans="1:13" ht="37.5" x14ac:dyDescent="0.3">
      <c r="A31" s="5"/>
      <c r="B31" s="6" t="s">
        <v>35</v>
      </c>
      <c r="C31" s="11"/>
      <c r="D31" s="12"/>
      <c r="E31" s="21"/>
      <c r="F31" s="18"/>
      <c r="G31" s="18"/>
      <c r="H31" s="18"/>
      <c r="I31" s="18"/>
      <c r="J31" s="18"/>
      <c r="K31" s="18"/>
      <c r="L31" s="18"/>
      <c r="M31" s="18"/>
    </row>
    <row r="32" spans="1:13" ht="75" x14ac:dyDescent="0.3">
      <c r="A32" s="5">
        <v>9</v>
      </c>
      <c r="B32" s="24" t="s">
        <v>36</v>
      </c>
      <c r="C32" s="11">
        <v>595</v>
      </c>
      <c r="D32" s="12">
        <f>F32+H32+J32+L32</f>
        <v>13230</v>
      </c>
      <c r="E32" s="13">
        <f>G32+I32+K32+M32</f>
        <v>655987.5</v>
      </c>
      <c r="F32" s="25">
        <v>9206</v>
      </c>
      <c r="G32" s="13">
        <f>ROUND(F32*$C$32/12,2)</f>
        <v>456464.17</v>
      </c>
      <c r="H32" s="25">
        <v>649</v>
      </c>
      <c r="I32" s="13">
        <f>ROUND(H32*$C$32/12,2)</f>
        <v>32179.58</v>
      </c>
      <c r="J32" s="25">
        <v>2263</v>
      </c>
      <c r="K32" s="13">
        <f>ROUND(J32*$C$32/12,2)</f>
        <v>112207.08</v>
      </c>
      <c r="L32" s="25">
        <v>1112</v>
      </c>
      <c r="M32" s="13">
        <f>ROUND(L32*$C$32/12,2)</f>
        <v>55136.67</v>
      </c>
    </row>
    <row r="33" spans="1:14" ht="73.900000000000006" customHeight="1" x14ac:dyDescent="0.3">
      <c r="A33" s="5">
        <v>10</v>
      </c>
      <c r="B33" s="23" t="s">
        <v>37</v>
      </c>
      <c r="C33" s="11">
        <v>595</v>
      </c>
      <c r="D33" s="12">
        <f>F33+H33+J33+L33</f>
        <v>57294</v>
      </c>
      <c r="E33" s="13">
        <f>G33+I33+K33+M33</f>
        <v>2840827.5</v>
      </c>
      <c r="F33" s="25">
        <v>34676</v>
      </c>
      <c r="G33" s="13">
        <f>ROUND(F33*$C$33/12,2)</f>
        <v>1719351.67</v>
      </c>
      <c r="H33" s="25">
        <v>4205</v>
      </c>
      <c r="I33" s="13">
        <f>ROUND(H33*$C$33/12,2)</f>
        <v>208497.92000000001</v>
      </c>
      <c r="J33" s="25">
        <v>8683</v>
      </c>
      <c r="K33" s="13">
        <f>ROUND(J33*$C$33/12,2)</f>
        <v>430532.08</v>
      </c>
      <c r="L33" s="25">
        <v>9730</v>
      </c>
      <c r="M33" s="13">
        <f>ROUND(L33*$C$33/12,2)</f>
        <v>482445.83</v>
      </c>
    </row>
    <row r="34" spans="1:14" s="17" customFormat="1" ht="32.450000000000003" customHeight="1" x14ac:dyDescent="0.3">
      <c r="A34" s="5"/>
      <c r="B34" s="14" t="s">
        <v>38</v>
      </c>
      <c r="C34" s="15"/>
      <c r="D34" s="16">
        <f>D32+D33</f>
        <v>70524</v>
      </c>
      <c r="E34" s="15">
        <f t="shared" ref="E34:M34" si="8">E32+E33</f>
        <v>3496815</v>
      </c>
      <c r="F34" s="16">
        <v>43882</v>
      </c>
      <c r="G34" s="15">
        <f t="shared" si="8"/>
        <v>2175815.84</v>
      </c>
      <c r="H34" s="16">
        <v>4854</v>
      </c>
      <c r="I34" s="15">
        <f t="shared" si="8"/>
        <v>240677.5</v>
      </c>
      <c r="J34" s="16">
        <v>10946</v>
      </c>
      <c r="K34" s="15">
        <f t="shared" si="8"/>
        <v>542739.16</v>
      </c>
      <c r="L34" s="16">
        <v>10842</v>
      </c>
      <c r="M34" s="15">
        <f t="shared" si="8"/>
        <v>537582.5</v>
      </c>
    </row>
    <row r="35" spans="1:14" x14ac:dyDescent="0.3">
      <c r="A35" s="5"/>
      <c r="B35" s="6" t="s">
        <v>39</v>
      </c>
      <c r="C35" s="11"/>
      <c r="D35" s="18"/>
      <c r="E35" s="21"/>
      <c r="F35" s="18"/>
      <c r="G35" s="18"/>
      <c r="H35" s="18"/>
      <c r="I35" s="18"/>
      <c r="J35" s="18"/>
      <c r="K35" s="18"/>
      <c r="L35" s="18"/>
      <c r="M35" s="18"/>
    </row>
    <row r="36" spans="1:14" ht="75" x14ac:dyDescent="0.3">
      <c r="A36" s="5">
        <v>11</v>
      </c>
      <c r="B36" s="23" t="s">
        <v>40</v>
      </c>
      <c r="C36" s="11">
        <v>756.8</v>
      </c>
      <c r="D36" s="12">
        <f>F36+H36+J36+L36</f>
        <v>29037</v>
      </c>
      <c r="E36" s="13">
        <f>G36+I36+K36+M36</f>
        <v>1831266.8100000003</v>
      </c>
      <c r="F36" s="12">
        <v>20220</v>
      </c>
      <c r="G36" s="11">
        <f>ROUND(F36*$C$36/12,2)</f>
        <v>1275208</v>
      </c>
      <c r="H36" s="12">
        <v>16</v>
      </c>
      <c r="I36" s="11">
        <f>ROUND(H36*$C$36/12,2)</f>
        <v>1009.07</v>
      </c>
      <c r="J36" s="12">
        <v>8635</v>
      </c>
      <c r="K36" s="11">
        <f>ROUND(J36*$C$36/12,2)</f>
        <v>544580.67000000004</v>
      </c>
      <c r="L36" s="12">
        <v>166</v>
      </c>
      <c r="M36" s="11">
        <f>ROUND(L36*$C$36/12,2)</f>
        <v>10469.07</v>
      </c>
    </row>
    <row r="37" spans="1:14" s="17" customFormat="1" x14ac:dyDescent="0.3">
      <c r="A37" s="5"/>
      <c r="B37" s="14" t="s">
        <v>41</v>
      </c>
      <c r="C37" s="15"/>
      <c r="D37" s="16">
        <f>D36</f>
        <v>29037</v>
      </c>
      <c r="E37" s="15">
        <f t="shared" ref="E37:M37" si="9">E36</f>
        <v>1831266.8100000003</v>
      </c>
      <c r="F37" s="16">
        <v>20220</v>
      </c>
      <c r="G37" s="15">
        <f t="shared" si="9"/>
        <v>1275208</v>
      </c>
      <c r="H37" s="16">
        <v>16</v>
      </c>
      <c r="I37" s="15">
        <f t="shared" si="9"/>
        <v>1009.07</v>
      </c>
      <c r="J37" s="16">
        <v>8635</v>
      </c>
      <c r="K37" s="15">
        <f t="shared" si="9"/>
        <v>544580.67000000004</v>
      </c>
      <c r="L37" s="16">
        <v>166</v>
      </c>
      <c r="M37" s="15">
        <f t="shared" si="9"/>
        <v>10469.07</v>
      </c>
    </row>
    <row r="38" spans="1:14" x14ac:dyDescent="0.3">
      <c r="A38" s="5"/>
      <c r="B38" s="6" t="s">
        <v>42</v>
      </c>
      <c r="C38" s="11"/>
      <c r="D38" s="12"/>
      <c r="E38" s="21"/>
      <c r="F38" s="18"/>
      <c r="G38" s="18"/>
      <c r="H38" s="18"/>
      <c r="I38" s="18"/>
      <c r="J38" s="18"/>
      <c r="K38" s="18"/>
      <c r="L38" s="18"/>
      <c r="M38" s="18"/>
    </row>
    <row r="39" spans="1:14" ht="75" x14ac:dyDescent="0.3">
      <c r="A39" s="5">
        <v>12</v>
      </c>
      <c r="B39" s="10" t="s">
        <v>43</v>
      </c>
      <c r="C39" s="11">
        <v>756.8</v>
      </c>
      <c r="D39" s="12">
        <f>F39+H39+J39+L39</f>
        <v>39142</v>
      </c>
      <c r="E39" s="13">
        <f>G39+I39+K39+M39</f>
        <v>2468555.46</v>
      </c>
      <c r="F39" s="12">
        <v>19497</v>
      </c>
      <c r="G39" s="11">
        <f>ROUND(F39*$C$39/12,2)</f>
        <v>1229610.8</v>
      </c>
      <c r="H39" s="12">
        <v>20</v>
      </c>
      <c r="I39" s="11">
        <f>ROUND(H39*$C$39/12,2)</f>
        <v>1261.33</v>
      </c>
      <c r="J39" s="12">
        <v>19460</v>
      </c>
      <c r="K39" s="11">
        <f>ROUND(J39*$C$39/12,2)</f>
        <v>1227277.33</v>
      </c>
      <c r="L39" s="12">
        <v>165</v>
      </c>
      <c r="M39" s="11">
        <f>ROUND(L39*$C$39/12,2)</f>
        <v>10406</v>
      </c>
    </row>
    <row r="40" spans="1:14" s="17" customFormat="1" ht="37.5" x14ac:dyDescent="0.3">
      <c r="A40" s="5"/>
      <c r="B40" s="14" t="s">
        <v>44</v>
      </c>
      <c r="C40" s="15"/>
      <c r="D40" s="16">
        <f>D39</f>
        <v>39142</v>
      </c>
      <c r="E40" s="15">
        <f t="shared" ref="E40:M40" si="10">E39</f>
        <v>2468555.46</v>
      </c>
      <c r="F40" s="16">
        <v>19497</v>
      </c>
      <c r="G40" s="15">
        <f t="shared" si="10"/>
        <v>1229610.8</v>
      </c>
      <c r="H40" s="16">
        <v>20</v>
      </c>
      <c r="I40" s="15">
        <f t="shared" si="10"/>
        <v>1261.33</v>
      </c>
      <c r="J40" s="16">
        <v>19460</v>
      </c>
      <c r="K40" s="15">
        <f t="shared" si="10"/>
        <v>1227277.33</v>
      </c>
      <c r="L40" s="16">
        <v>165</v>
      </c>
      <c r="M40" s="15">
        <f t="shared" si="10"/>
        <v>10406</v>
      </c>
    </row>
    <row r="41" spans="1:14" x14ac:dyDescent="0.3">
      <c r="A41" s="5"/>
      <c r="B41" s="6" t="s">
        <v>45</v>
      </c>
      <c r="C41" s="11"/>
      <c r="D41" s="18"/>
      <c r="E41" s="21"/>
      <c r="F41" s="18"/>
      <c r="G41" s="18"/>
      <c r="H41" s="18"/>
      <c r="I41" s="18"/>
      <c r="J41" s="18"/>
      <c r="K41" s="18"/>
      <c r="L41" s="18"/>
      <c r="M41" s="18"/>
    </row>
    <row r="42" spans="1:14" ht="75" x14ac:dyDescent="0.3">
      <c r="A42" s="5">
        <v>13</v>
      </c>
      <c r="B42" s="10" t="s">
        <v>46</v>
      </c>
      <c r="C42" s="11">
        <v>837.7</v>
      </c>
      <c r="D42" s="12">
        <f>F42+H42+J42+L42</f>
        <v>31312</v>
      </c>
      <c r="E42" s="13">
        <f>G42+I42+K42+M42</f>
        <v>2185838.54</v>
      </c>
      <c r="F42" s="12">
        <v>21512</v>
      </c>
      <c r="G42" s="11">
        <f>ROUND(F42*$C$42/12,2)</f>
        <v>1501716.87</v>
      </c>
      <c r="H42" s="12">
        <v>18</v>
      </c>
      <c r="I42" s="11">
        <f>ROUND(H42*$C$42/12,2)</f>
        <v>1256.55</v>
      </c>
      <c r="J42" s="12">
        <v>9695</v>
      </c>
      <c r="K42" s="11">
        <f>ROUND(J42*$C$42/12,2)</f>
        <v>676791.79</v>
      </c>
      <c r="L42" s="12">
        <v>87</v>
      </c>
      <c r="M42" s="11">
        <f>ROUND(L42*$C$42/12,2)</f>
        <v>6073.33</v>
      </c>
    </row>
    <row r="43" spans="1:14" s="17" customFormat="1" x14ac:dyDescent="0.3">
      <c r="A43" s="5"/>
      <c r="B43" s="14" t="s">
        <v>47</v>
      </c>
      <c r="C43" s="15"/>
      <c r="D43" s="16">
        <f>D42</f>
        <v>31312</v>
      </c>
      <c r="E43" s="15">
        <f>E42</f>
        <v>2185838.54</v>
      </c>
      <c r="F43" s="16">
        <v>21512</v>
      </c>
      <c r="G43" s="15">
        <f>G42</f>
        <v>1501716.87</v>
      </c>
      <c r="H43" s="16">
        <v>18</v>
      </c>
      <c r="I43" s="15">
        <f>I42</f>
        <v>1256.55</v>
      </c>
      <c r="J43" s="16">
        <v>9695</v>
      </c>
      <c r="K43" s="15">
        <f>K42</f>
        <v>676791.79</v>
      </c>
      <c r="L43" s="16">
        <v>87</v>
      </c>
      <c r="M43" s="15">
        <f>M42</f>
        <v>6073.33</v>
      </c>
    </row>
    <row r="44" spans="1:14" x14ac:dyDescent="0.3">
      <c r="A44" s="5"/>
      <c r="B44" s="6" t="s">
        <v>48</v>
      </c>
      <c r="C44" s="11"/>
      <c r="D44" s="18"/>
      <c r="E44" s="21"/>
      <c r="F44" s="18"/>
      <c r="G44" s="18"/>
      <c r="H44" s="18"/>
      <c r="I44" s="18"/>
      <c r="J44" s="18"/>
      <c r="K44" s="18"/>
      <c r="L44" s="18"/>
      <c r="M44" s="18"/>
    </row>
    <row r="45" spans="1:14" ht="75" x14ac:dyDescent="0.3">
      <c r="A45" s="5">
        <v>14</v>
      </c>
      <c r="B45" s="10" t="s">
        <v>49</v>
      </c>
      <c r="C45" s="11">
        <v>595</v>
      </c>
      <c r="D45" s="12">
        <f>F45+H45+J45+L45</f>
        <v>50497</v>
      </c>
      <c r="E45" s="13">
        <f>G45+I45+K45+M45</f>
        <v>2503809.59</v>
      </c>
      <c r="F45" s="12">
        <v>42194</v>
      </c>
      <c r="G45" s="11">
        <f>ROUND(F45*$C$45/12,2)</f>
        <v>2092119.17</v>
      </c>
      <c r="H45" s="12">
        <v>360</v>
      </c>
      <c r="I45" s="11">
        <f>ROUND(H45*$C$45/12,2)</f>
        <v>17850</v>
      </c>
      <c r="J45" s="12">
        <v>1511</v>
      </c>
      <c r="K45" s="11">
        <f>ROUND(J45*$C$45/12,2)</f>
        <v>74920.42</v>
      </c>
      <c r="L45" s="12">
        <v>6432</v>
      </c>
      <c r="M45" s="11">
        <f>ROUND(L45*$C$45/12,2)</f>
        <v>318920</v>
      </c>
    </row>
    <row r="46" spans="1:14" s="17" customFormat="1" x14ac:dyDescent="0.3">
      <c r="A46" s="5"/>
      <c r="B46" s="14" t="s">
        <v>50</v>
      </c>
      <c r="C46" s="15"/>
      <c r="D46" s="16">
        <f>D45</f>
        <v>50497</v>
      </c>
      <c r="E46" s="26">
        <f>E45</f>
        <v>2503809.59</v>
      </c>
      <c r="F46" s="27">
        <v>42194</v>
      </c>
      <c r="G46" s="26">
        <f>G45</f>
        <v>2092119.17</v>
      </c>
      <c r="H46" s="27">
        <v>360</v>
      </c>
      <c r="I46" s="27">
        <f>I45</f>
        <v>17850</v>
      </c>
      <c r="J46" s="27">
        <v>1511</v>
      </c>
      <c r="K46" s="27">
        <f>K45</f>
        <v>74920.42</v>
      </c>
      <c r="L46" s="27">
        <v>6432</v>
      </c>
      <c r="M46" s="27">
        <f>M45</f>
        <v>318920</v>
      </c>
      <c r="N46" s="28"/>
    </row>
    <row r="47" spans="1:14" x14ac:dyDescent="0.3">
      <c r="A47" s="5"/>
      <c r="B47" s="6" t="s">
        <v>51</v>
      </c>
      <c r="C47" s="11"/>
      <c r="D47" s="18"/>
      <c r="E47" s="21"/>
      <c r="F47" s="18"/>
      <c r="G47" s="18"/>
      <c r="H47" s="18"/>
      <c r="I47" s="18"/>
      <c r="J47" s="18"/>
      <c r="K47" s="18"/>
      <c r="L47" s="18"/>
      <c r="M47" s="18"/>
    </row>
    <row r="48" spans="1:14" ht="81.599999999999994" customHeight="1" x14ac:dyDescent="0.3">
      <c r="A48" s="5">
        <v>15</v>
      </c>
      <c r="B48" s="23" t="s">
        <v>52</v>
      </c>
      <c r="C48" s="11">
        <v>1550.6</v>
      </c>
      <c r="D48" s="12">
        <f>F48+H48+J48+L48</f>
        <v>7855</v>
      </c>
      <c r="E48" s="13">
        <f>G48+I48+K48+M48</f>
        <v>1014996.9199999999</v>
      </c>
      <c r="F48" s="12">
        <v>7609</v>
      </c>
      <c r="G48" s="11">
        <f>ROUND(F48*$C$48/12,2)</f>
        <v>983209.62</v>
      </c>
      <c r="H48" s="12">
        <v>16</v>
      </c>
      <c r="I48" s="11">
        <f>ROUND(H48*$C$48/12,2)</f>
        <v>2067.4699999999998</v>
      </c>
      <c r="J48" s="12">
        <v>161</v>
      </c>
      <c r="K48" s="11">
        <f>ROUND(J48*$C$48/12,2)</f>
        <v>20803.88</v>
      </c>
      <c r="L48" s="12">
        <v>69</v>
      </c>
      <c r="M48" s="11">
        <f>ROUND(L48*$C$48/12,2)</f>
        <v>8915.9500000000007</v>
      </c>
    </row>
    <row r="49" spans="1:14" s="17" customFormat="1" x14ac:dyDescent="0.3">
      <c r="A49" s="5"/>
      <c r="B49" s="14" t="s">
        <v>53</v>
      </c>
      <c r="C49" s="15"/>
      <c r="D49" s="16">
        <f>D48</f>
        <v>7855</v>
      </c>
      <c r="E49" s="26">
        <f>E48</f>
        <v>1014996.9199999999</v>
      </c>
      <c r="F49" s="16">
        <v>7609</v>
      </c>
      <c r="G49" s="15">
        <f t="shared" ref="G49:M49" si="11">G48</f>
        <v>983209.62</v>
      </c>
      <c r="H49" s="16">
        <v>16</v>
      </c>
      <c r="I49" s="16">
        <f t="shared" si="11"/>
        <v>2067.4699999999998</v>
      </c>
      <c r="J49" s="16">
        <v>161</v>
      </c>
      <c r="K49" s="16">
        <f t="shared" si="11"/>
        <v>20803.88</v>
      </c>
      <c r="L49" s="16">
        <v>69</v>
      </c>
      <c r="M49" s="16">
        <f t="shared" si="11"/>
        <v>8915.9500000000007</v>
      </c>
    </row>
    <row r="50" spans="1:14" x14ac:dyDescent="0.3">
      <c r="A50" s="5"/>
      <c r="B50" s="6" t="s">
        <v>54</v>
      </c>
      <c r="C50" s="11"/>
      <c r="D50" s="18"/>
      <c r="E50" s="21"/>
      <c r="F50" s="18"/>
      <c r="G50" s="18"/>
      <c r="H50" s="18"/>
      <c r="I50" s="18"/>
      <c r="J50" s="18"/>
      <c r="K50" s="18"/>
      <c r="L50" s="18"/>
      <c r="M50" s="18"/>
    </row>
    <row r="51" spans="1:14" ht="75" x14ac:dyDescent="0.3">
      <c r="A51" s="5">
        <v>16</v>
      </c>
      <c r="B51" s="10" t="s">
        <v>55</v>
      </c>
      <c r="C51" s="11">
        <v>756.8</v>
      </c>
      <c r="D51" s="12">
        <f>F51+H51+J51+L51</f>
        <v>32707</v>
      </c>
      <c r="E51" s="13">
        <f>G51+I51+K51+M51</f>
        <v>2062721.46</v>
      </c>
      <c r="F51" s="12">
        <v>23817</v>
      </c>
      <c r="G51" s="11">
        <f>ROUND(F51*$C$51/12,2)</f>
        <v>1502058.8</v>
      </c>
      <c r="H51" s="12">
        <v>32</v>
      </c>
      <c r="I51" s="11">
        <f>ROUND(H51*$C$51/12,2)</f>
        <v>2018.13</v>
      </c>
      <c r="J51" s="12">
        <v>8682</v>
      </c>
      <c r="K51" s="11">
        <f>ROUND(J51*$C$51/12,2)</f>
        <v>547544.80000000005</v>
      </c>
      <c r="L51" s="12">
        <v>176</v>
      </c>
      <c r="M51" s="11">
        <f>ROUND(L51*$C$51/12,2)</f>
        <v>11099.73</v>
      </c>
      <c r="N51" s="20"/>
    </row>
    <row r="52" spans="1:14" s="17" customFormat="1" ht="24.6" customHeight="1" x14ac:dyDescent="0.3">
      <c r="A52" s="5"/>
      <c r="B52" s="14" t="s">
        <v>56</v>
      </c>
      <c r="C52" s="15"/>
      <c r="D52" s="16">
        <f>D51</f>
        <v>32707</v>
      </c>
      <c r="E52" s="26">
        <f>E51</f>
        <v>2062721.46</v>
      </c>
      <c r="F52" s="16">
        <v>23817</v>
      </c>
      <c r="G52" s="16">
        <f t="shared" ref="G52:M52" si="12">G51</f>
        <v>1502058.8</v>
      </c>
      <c r="H52" s="16">
        <v>32</v>
      </c>
      <c r="I52" s="16">
        <f t="shared" si="12"/>
        <v>2018.13</v>
      </c>
      <c r="J52" s="16">
        <v>8682</v>
      </c>
      <c r="K52" s="16">
        <f t="shared" si="12"/>
        <v>547544.80000000005</v>
      </c>
      <c r="L52" s="16">
        <v>176</v>
      </c>
      <c r="M52" s="16">
        <f t="shared" si="12"/>
        <v>11099.73</v>
      </c>
    </row>
    <row r="53" spans="1:14" x14ac:dyDescent="0.3">
      <c r="A53" s="5"/>
      <c r="B53" s="6" t="s">
        <v>57</v>
      </c>
      <c r="C53" s="11"/>
      <c r="D53" s="18"/>
      <c r="E53" s="21"/>
      <c r="F53" s="18"/>
      <c r="G53" s="18"/>
      <c r="H53" s="18"/>
      <c r="I53" s="18"/>
      <c r="J53" s="18"/>
      <c r="K53" s="18"/>
      <c r="L53" s="18"/>
      <c r="M53" s="18"/>
    </row>
    <row r="54" spans="1:14" ht="75.599999999999994" customHeight="1" x14ac:dyDescent="0.3">
      <c r="A54" s="5">
        <v>17</v>
      </c>
      <c r="B54" s="10" t="s">
        <v>58</v>
      </c>
      <c r="C54" s="11">
        <v>837.7</v>
      </c>
      <c r="D54" s="12">
        <f>F54+H54+J54+L54</f>
        <v>2326</v>
      </c>
      <c r="E54" s="13">
        <f>G54+I54+K54+M54</f>
        <v>162374.19</v>
      </c>
      <c r="F54" s="12">
        <v>2256</v>
      </c>
      <c r="G54" s="11">
        <f>ROUND(F54*$C$54/12,2)</f>
        <v>157487.6</v>
      </c>
      <c r="H54" s="12">
        <v>0</v>
      </c>
      <c r="I54" s="11">
        <f>ROUND(H54*$C$54/12,2)</f>
        <v>0</v>
      </c>
      <c r="J54" s="12">
        <v>51</v>
      </c>
      <c r="K54" s="11">
        <f>ROUND(J54*$C$54/12,2)</f>
        <v>3560.23</v>
      </c>
      <c r="L54" s="12">
        <v>19</v>
      </c>
      <c r="M54" s="11">
        <f>ROUND(L54*$C$54/12,2)</f>
        <v>1326.36</v>
      </c>
    </row>
    <row r="55" spans="1:14" s="17" customFormat="1" ht="40.9" customHeight="1" x14ac:dyDescent="0.3">
      <c r="A55" s="5"/>
      <c r="B55" s="14" t="s">
        <v>59</v>
      </c>
      <c r="C55" s="15"/>
      <c r="D55" s="16">
        <f>D54</f>
        <v>2326</v>
      </c>
      <c r="E55" s="26">
        <f>E54</f>
        <v>162374.19</v>
      </c>
      <c r="F55" s="16">
        <v>2256</v>
      </c>
      <c r="G55" s="15">
        <f t="shared" ref="G55:M55" si="13">G54</f>
        <v>157487.6</v>
      </c>
      <c r="H55" s="16">
        <v>0</v>
      </c>
      <c r="I55" s="16">
        <f t="shared" si="13"/>
        <v>0</v>
      </c>
      <c r="J55" s="16">
        <v>51</v>
      </c>
      <c r="K55" s="16">
        <f t="shared" si="13"/>
        <v>3560.23</v>
      </c>
      <c r="L55" s="16">
        <v>19</v>
      </c>
      <c r="M55" s="16">
        <f t="shared" si="13"/>
        <v>1326.36</v>
      </c>
    </row>
    <row r="56" spans="1:14" x14ac:dyDescent="0.3">
      <c r="A56" s="5"/>
      <c r="B56" s="6" t="s">
        <v>60</v>
      </c>
      <c r="C56" s="11"/>
      <c r="D56" s="22"/>
      <c r="E56" s="21"/>
      <c r="F56" s="18"/>
      <c r="G56" s="18"/>
      <c r="H56" s="18"/>
      <c r="I56" s="18"/>
      <c r="J56" s="18"/>
      <c r="K56" s="18"/>
      <c r="L56" s="18"/>
      <c r="M56" s="18"/>
    </row>
    <row r="57" spans="1:14" ht="79.150000000000006" customHeight="1" x14ac:dyDescent="0.3">
      <c r="A57" s="5">
        <v>18</v>
      </c>
      <c r="B57" s="23" t="s">
        <v>61</v>
      </c>
      <c r="C57" s="11">
        <v>837.7</v>
      </c>
      <c r="D57" s="12">
        <f>F57+H57+J57+L57</f>
        <v>18979</v>
      </c>
      <c r="E57" s="13">
        <f>G57+I57+K57+M57</f>
        <v>1324892.3600000001</v>
      </c>
      <c r="F57" s="12">
        <v>17830</v>
      </c>
      <c r="G57" s="11">
        <f>ROUND(F57*$C$57/12,2)</f>
        <v>1244682.58</v>
      </c>
      <c r="H57" s="12">
        <v>32</v>
      </c>
      <c r="I57" s="11">
        <f>ROUND(H57*$C$57/12,2)</f>
        <v>2233.87</v>
      </c>
      <c r="J57" s="12">
        <v>680</v>
      </c>
      <c r="K57" s="11">
        <f>ROUND(J57*$C$57/12,2)</f>
        <v>47469.67</v>
      </c>
      <c r="L57" s="12">
        <v>437</v>
      </c>
      <c r="M57" s="11">
        <f>ROUND(L57*$C$57/12,2)</f>
        <v>30506.240000000002</v>
      </c>
    </row>
    <row r="58" spans="1:14" s="17" customFormat="1" x14ac:dyDescent="0.3">
      <c r="A58" s="5"/>
      <c r="B58" s="14" t="s">
        <v>62</v>
      </c>
      <c r="C58" s="15"/>
      <c r="D58" s="16">
        <f>D57</f>
        <v>18979</v>
      </c>
      <c r="E58" s="26">
        <f>E57</f>
        <v>1324892.3600000001</v>
      </c>
      <c r="F58" s="16">
        <v>17830</v>
      </c>
      <c r="G58" s="15">
        <f>G57</f>
        <v>1244682.58</v>
      </c>
      <c r="H58" s="16">
        <v>32</v>
      </c>
      <c r="I58" s="16">
        <f>I57</f>
        <v>2233.87</v>
      </c>
      <c r="J58" s="16">
        <v>680</v>
      </c>
      <c r="K58" s="16">
        <f>K57</f>
        <v>47469.67</v>
      </c>
      <c r="L58" s="16">
        <v>437</v>
      </c>
      <c r="M58" s="16">
        <f>M57</f>
        <v>30506.240000000002</v>
      </c>
    </row>
    <row r="59" spans="1:14" x14ac:dyDescent="0.3">
      <c r="A59" s="5"/>
      <c r="B59" s="6" t="s">
        <v>63</v>
      </c>
      <c r="C59" s="11"/>
      <c r="D59" s="18"/>
      <c r="E59" s="21"/>
      <c r="F59" s="18"/>
      <c r="G59" s="18"/>
      <c r="H59" s="18"/>
      <c r="I59" s="18"/>
      <c r="J59" s="18"/>
      <c r="K59" s="18"/>
      <c r="L59" s="18"/>
      <c r="M59" s="18"/>
    </row>
    <row r="60" spans="1:14" ht="82.15" customHeight="1" x14ac:dyDescent="0.3">
      <c r="A60" s="5">
        <v>19</v>
      </c>
      <c r="B60" s="23" t="s">
        <v>64</v>
      </c>
      <c r="C60" s="11">
        <v>756.8</v>
      </c>
      <c r="D60" s="12">
        <f>F60+H60+J60+L60</f>
        <v>18142</v>
      </c>
      <c r="E60" s="13">
        <f>G60+I60+K60+M60</f>
        <v>1144155.4800000002</v>
      </c>
      <c r="F60" s="12">
        <v>17002</v>
      </c>
      <c r="G60" s="11">
        <f>ROUND(F60*$C$60/12,2)</f>
        <v>1072259.47</v>
      </c>
      <c r="H60" s="12">
        <v>46</v>
      </c>
      <c r="I60" s="11">
        <f>ROUND(H60*$C$60/12,2)</f>
        <v>2901.07</v>
      </c>
      <c r="J60" s="12">
        <v>838</v>
      </c>
      <c r="K60" s="11">
        <f>ROUND(J60*$C$60/12,2)</f>
        <v>52849.87</v>
      </c>
      <c r="L60" s="12">
        <v>256</v>
      </c>
      <c r="M60" s="11">
        <f>ROUND(L60*$C$60/12,2)</f>
        <v>16145.07</v>
      </c>
    </row>
    <row r="61" spans="1:14" s="17" customFormat="1" x14ac:dyDescent="0.3">
      <c r="A61" s="14"/>
      <c r="B61" s="14" t="s">
        <v>65</v>
      </c>
      <c r="C61" s="29"/>
      <c r="D61" s="16">
        <f>D60</f>
        <v>18142</v>
      </c>
      <c r="E61" s="26">
        <f>E60</f>
        <v>1144155.4800000002</v>
      </c>
      <c r="F61" s="16">
        <v>17002</v>
      </c>
      <c r="G61" s="15">
        <f t="shared" ref="G61:M61" si="14">G60</f>
        <v>1072259.47</v>
      </c>
      <c r="H61" s="16">
        <v>46</v>
      </c>
      <c r="I61" s="15">
        <f t="shared" si="14"/>
        <v>2901.07</v>
      </c>
      <c r="J61" s="16">
        <v>838</v>
      </c>
      <c r="K61" s="15">
        <f t="shared" si="14"/>
        <v>52849.87</v>
      </c>
      <c r="L61" s="16">
        <v>256</v>
      </c>
      <c r="M61" s="15">
        <f t="shared" si="14"/>
        <v>16145.07</v>
      </c>
    </row>
    <row r="62" spans="1:14" s="17" customFormat="1" x14ac:dyDescent="0.3">
      <c r="A62" s="14"/>
      <c r="B62" s="14" t="s">
        <v>66</v>
      </c>
      <c r="C62" s="29"/>
      <c r="D62" s="16">
        <f t="shared" ref="D62:M62" si="15">SUM(D61,D58,D55,D52,D49,D46,D43,D40,D37,D34,D30,D27,D24,D21,D18,D15,D12,D9)</f>
        <v>1328143</v>
      </c>
      <c r="E62" s="15">
        <f t="shared" si="15"/>
        <v>122764304.44999999</v>
      </c>
      <c r="F62" s="16">
        <f t="shared" si="15"/>
        <v>854978</v>
      </c>
      <c r="G62" s="15">
        <f t="shared" si="15"/>
        <v>77137063.200000003</v>
      </c>
      <c r="H62" s="16">
        <f t="shared" si="15"/>
        <v>22791</v>
      </c>
      <c r="I62" s="15">
        <f t="shared" si="15"/>
        <v>2023155.41</v>
      </c>
      <c r="J62" s="16">
        <f t="shared" si="15"/>
        <v>340953</v>
      </c>
      <c r="K62" s="15">
        <f t="shared" si="15"/>
        <v>33533516.400000002</v>
      </c>
      <c r="L62" s="16">
        <f t="shared" si="15"/>
        <v>109421</v>
      </c>
      <c r="M62" s="15">
        <f t="shared" si="15"/>
        <v>10070569.440000001</v>
      </c>
    </row>
    <row r="63" spans="1:14" ht="33.6" customHeight="1" x14ac:dyDescent="0.3">
      <c r="B63" s="44" t="s">
        <v>67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</row>
    <row r="64" spans="1:14" x14ac:dyDescent="0.3">
      <c r="C64" s="30"/>
      <c r="D64" s="20"/>
      <c r="E64" s="30"/>
      <c r="F64" s="30"/>
    </row>
    <row r="65" spans="3:6" x14ac:dyDescent="0.3">
      <c r="C65" s="30"/>
      <c r="D65" s="20"/>
      <c r="E65" s="30"/>
      <c r="F65" s="30"/>
    </row>
    <row r="67" spans="3:6" x14ac:dyDescent="0.3">
      <c r="E67" s="31"/>
    </row>
    <row r="68" spans="3:6" x14ac:dyDescent="0.3">
      <c r="C68" s="30"/>
      <c r="E68" s="30"/>
    </row>
    <row r="69" spans="3:6" x14ac:dyDescent="0.3">
      <c r="E69" s="30"/>
    </row>
    <row r="70" spans="3:6" x14ac:dyDescent="0.3">
      <c r="E70" s="30"/>
    </row>
    <row r="71" spans="3:6" x14ac:dyDescent="0.3">
      <c r="E71" s="30">
        <f>E70-E65</f>
        <v>0</v>
      </c>
    </row>
  </sheetData>
  <mergeCells count="12">
    <mergeCell ref="L5:M5"/>
    <mergeCell ref="B63:M63"/>
    <mergeCell ref="K1:M2"/>
    <mergeCell ref="B3:L3"/>
    <mergeCell ref="F4:G4"/>
    <mergeCell ref="H5:I5"/>
    <mergeCell ref="J5:K5"/>
    <mergeCell ref="A5:A6"/>
    <mergeCell ref="B5:B6"/>
    <mergeCell ref="C5:C6"/>
    <mergeCell ref="D5:E5"/>
    <mergeCell ref="F5:G5"/>
  </mergeCells>
  <pageMargins left="0.21" right="0.23622047244094491" top="0.19685039370078741" bottom="0.15748031496062992" header="0.15748031496062992" footer="0.22"/>
  <pageSetup paperSize="9" scale="43" orientation="landscape" r:id="rId1"/>
  <rowBreaks count="2" manualBreakCount="2">
    <brk id="24" max="13" man="1"/>
    <brk id="4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с 01.01.2020</vt:lpstr>
      <vt:lpstr>'по СМО с 01.01.2020'!Заголовки_для_печати</vt:lpstr>
      <vt:lpstr>'по СМО с 01.01.2020'!Область_печати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2020-01-16T02:01:00Z</dcterms:created>
  <dcterms:modified xsi:type="dcterms:W3CDTF">2020-01-16T06:56:54Z</dcterms:modified>
</cp:coreProperties>
</file>